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arina\Dropbox\VIKI\VO\Balog nad Ipľom_komunikácie\"/>
    </mc:Choice>
  </mc:AlternateContent>
  <bookViews>
    <workbookView xWindow="28680" yWindow="-120" windowWidth="29040" windowHeight="15840" activeTab="1"/>
  </bookViews>
  <sheets>
    <sheet name="Rekapitulácia stavby" sheetId="1" r:id="rId1"/>
    <sheet name="1. - Stavebná časť" sheetId="2" r:id="rId2"/>
  </sheets>
  <definedNames>
    <definedName name="_xlnm._FilterDatabase" localSheetId="1" hidden="1">'1. - Stavebná časť'!$C$125:$K$139</definedName>
    <definedName name="_xlnm.Print_Titles" localSheetId="1">'1. - Stavebná časť'!$125:$125</definedName>
    <definedName name="_xlnm.Print_Titles" localSheetId="0">'Rekapitulácia stavby'!$92:$92</definedName>
    <definedName name="_xlnm.Print_Area" localSheetId="1">'1. - Stavebná časť'!$C$4:$J$76,'1. - Stavebná časť'!$C$82:$J$105,'1. - Stavebná časť'!$C$111:$J$139</definedName>
    <definedName name="_xlnm.Print_Area" localSheetId="0">'Rekapitulácia stavby'!$D$4:$AO$76,'Rekapitulácia stavby'!$C$82:$AQ$97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6" i="1"/>
  <c r="J37" i="2"/>
  <c r="AX96" i="1" s="1"/>
  <c r="BI139" i="2"/>
  <c r="BH139" i="2"/>
  <c r="BG139" i="2"/>
  <c r="BE139" i="2"/>
  <c r="T139" i="2"/>
  <c r="T138" i="2"/>
  <c r="T137" i="2"/>
  <c r="R139" i="2"/>
  <c r="R138" i="2" s="1"/>
  <c r="R137" i="2" s="1"/>
  <c r="P139" i="2"/>
  <c r="P138" i="2"/>
  <c r="P137" i="2" s="1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T128" i="2"/>
  <c r="R129" i="2"/>
  <c r="R128" i="2"/>
  <c r="P129" i="2"/>
  <c r="P128" i="2"/>
  <c r="J122" i="2"/>
  <c r="F122" i="2"/>
  <c r="F120" i="2"/>
  <c r="E118" i="2"/>
  <c r="J93" i="2"/>
  <c r="F93" i="2"/>
  <c r="F91" i="2"/>
  <c r="E89" i="2"/>
  <c r="J26" i="2"/>
  <c r="E26" i="2"/>
  <c r="J123" i="2" s="1"/>
  <c r="J25" i="2"/>
  <c r="J20" i="2"/>
  <c r="E20" i="2"/>
  <c r="F123" i="2" s="1"/>
  <c r="J19" i="2"/>
  <c r="J14" i="2"/>
  <c r="J120" i="2" s="1"/>
  <c r="E7" i="2"/>
  <c r="E114" i="2"/>
  <c r="L90" i="1"/>
  <c r="AM90" i="1"/>
  <c r="AM89" i="1"/>
  <c r="L89" i="1"/>
  <c r="AM87" i="1"/>
  <c r="L87" i="1"/>
  <c r="L85" i="1"/>
  <c r="L84" i="1"/>
  <c r="AS95" i="1"/>
  <c r="BK139" i="2"/>
  <c r="BK136" i="2"/>
  <c r="J139" i="2"/>
  <c r="J136" i="2"/>
  <c r="BK135" i="2"/>
  <c r="J135" i="2"/>
  <c r="BK133" i="2"/>
  <c r="J133" i="2"/>
  <c r="BK132" i="2"/>
  <c r="J132" i="2"/>
  <c r="BK131" i="2"/>
  <c r="J131" i="2"/>
  <c r="BK129" i="2"/>
  <c r="J129" i="2"/>
  <c r="T134" i="2" l="1"/>
  <c r="BK130" i="2"/>
  <c r="J130" i="2"/>
  <c r="J101" i="2"/>
  <c r="P130" i="2"/>
  <c r="R130" i="2"/>
  <c r="T130" i="2"/>
  <c r="T127" i="2" s="1"/>
  <c r="T126" i="2" s="1"/>
  <c r="P134" i="2"/>
  <c r="P127" i="2" s="1"/>
  <c r="P126" i="2" s="1"/>
  <c r="AU96" i="1" s="1"/>
  <c r="AU95" i="1" s="1"/>
  <c r="AU94" i="1" s="1"/>
  <c r="R134" i="2"/>
  <c r="R127" i="2" s="1"/>
  <c r="R126" i="2" s="1"/>
  <c r="BK134" i="2"/>
  <c r="J134" i="2"/>
  <c r="J102" i="2"/>
  <c r="E85" i="2"/>
  <c r="J91" i="2"/>
  <c r="F94" i="2"/>
  <c r="J94" i="2"/>
  <c r="BF129" i="2"/>
  <c r="BF131" i="2"/>
  <c r="BF132" i="2"/>
  <c r="BF133" i="2"/>
  <c r="BF135" i="2"/>
  <c r="BF136" i="2"/>
  <c r="BF139" i="2"/>
  <c r="BK138" i="2"/>
  <c r="BK137" i="2"/>
  <c r="J137" i="2" s="1"/>
  <c r="J103" i="2" s="1"/>
  <c r="BK128" i="2"/>
  <c r="J128" i="2"/>
  <c r="J100" i="2" s="1"/>
  <c r="F37" i="2"/>
  <c r="BB96" i="1"/>
  <c r="BB95" i="1"/>
  <c r="AX95" i="1" s="1"/>
  <c r="F39" i="2"/>
  <c r="BD96" i="1"/>
  <c r="BD95" i="1"/>
  <c r="BD94" i="1" s="1"/>
  <c r="W33" i="1" s="1"/>
  <c r="F38" i="2"/>
  <c r="BC96" i="1"/>
  <c r="BC95" i="1" s="1"/>
  <c r="AY95" i="1" s="1"/>
  <c r="AS94" i="1"/>
  <c r="J35" i="2"/>
  <c r="AV96" i="1" s="1"/>
  <c r="F35" i="2"/>
  <c r="AZ96" i="1"/>
  <c r="AZ95" i="1"/>
  <c r="AV95" i="1" s="1"/>
  <c r="BK127" i="2" l="1"/>
  <c r="J127" i="2"/>
  <c r="J99" i="2"/>
  <c r="J138" i="2"/>
  <c r="J104" i="2" s="1"/>
  <c r="AZ94" i="1"/>
  <c r="W29" i="1"/>
  <c r="BC94" i="1"/>
  <c r="W32" i="1" s="1"/>
  <c r="F36" i="2"/>
  <c r="BA96" i="1"/>
  <c r="BA95" i="1"/>
  <c r="AW95" i="1" s="1"/>
  <c r="AT95" i="1" s="1"/>
  <c r="BB94" i="1"/>
  <c r="W31" i="1"/>
  <c r="J36" i="2"/>
  <c r="AW96" i="1"/>
  <c r="AT96" i="1"/>
  <c r="BK126" i="2" l="1"/>
  <c r="J126" i="2"/>
  <c r="J98" i="2"/>
  <c r="AV94" i="1"/>
  <c r="AK29" i="1" s="1"/>
  <c r="AX94" i="1"/>
  <c r="AY94" i="1"/>
  <c r="BA94" i="1"/>
  <c r="W30" i="1" s="1"/>
  <c r="AW94" i="1" l="1"/>
  <c r="AK30" i="1"/>
  <c r="J32" i="2"/>
  <c r="AG96" i="1"/>
  <c r="AG95" i="1" s="1"/>
  <c r="AG94" i="1" s="1"/>
  <c r="AK26" i="1" s="1"/>
  <c r="AK35" i="1" l="1"/>
  <c r="AN95" i="1"/>
  <c r="J41" i="2"/>
  <c r="AN96" i="1"/>
  <c r="AT94" i="1"/>
  <c r="AN94" i="1" l="1"/>
</calcChain>
</file>

<file path=xl/sharedStrings.xml><?xml version="1.0" encoding="utf-8"?>
<sst xmlns="http://schemas.openxmlformats.org/spreadsheetml/2006/main" count="404" uniqueCount="160">
  <si>
    <t>Export Komplet</t>
  </si>
  <si>
    <t/>
  </si>
  <si>
    <t>2.0</t>
  </si>
  <si>
    <t>False</t>
  </si>
  <si>
    <t>{62cfbdcf-bbef-4cbb-b54e-2c2fe8c7944d}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</si>
  <si>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</si>
  <si>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</si>
  <si>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</si>
  <si>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</si>
  <si>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</si>
  <si>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</si>
  <si>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</si>
  <si>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151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</si>
  <si>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</si>
  <si>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</si>
  <si>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MIESTNYCH KOMUNIKÁCIÍ V OBCI BALOG NAD IPĽOM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</si>
  <si>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</si>
  <si>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</si>
  <si>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</si>
  <si>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</si>
  <si>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</si>
  <si>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</si>
  <si>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</si>
  <si>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00319228</t>
  </si>
  <si>
    <t xml:space="preserve">Obec Balog nad Ipľom, Hlavná 75, 991 11 Balog nad </t>
  </si>
  <si>
    <t>IČ DPH:</t>
  </si>
  <si>
    <t xml:space="preserve">2021171317 </t>
  </si>
  <si>
    <t>Zhotoviteľ:</t>
  </si>
  <si>
    <t>Vyplň údaj</t>
  </si>
  <si>
    <t>Projektant:</t>
  </si>
  <si>
    <t>44413301</t>
  </si>
  <si>
    <t>2022709282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</si>
  <si>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</si>
  <si>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</si>
  <si>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</si>
  <si>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</si>
  <si>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</si>
  <si>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</si>
  <si>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</si>
  <si>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</si>
  <si>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</si>
  <si>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</si>
  <si>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</si>
  <si>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</si>
  <si>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</si>
  <si>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</si>
  <si>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</si>
  <si>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</si>
  <si>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</si>
  <si>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</si>
  <si>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</si>
  <si>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</si>
  <si>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</si>
  <si>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</si>
  <si>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</si>
  <si>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</si>
  <si>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</si>
  <si>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</si>
  <si>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</si>
  <si>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</si>
  <si>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</si>
  <si>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</si>
  <si>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</si>
  <si>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</si>
  <si>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</si>
  <si>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</si>
  <si>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</si>
  <si>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</si>
  <si>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</si>
  <si>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</si>
  <si>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</si>
  <si>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</si>
  <si>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</si>
  <si>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</si>
  <si>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</si>
  <si>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</si>
  <si>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</si>
  <si>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</si>
  <si>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</si>
  <si>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</si>
  <si>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- 01</t>
  </si>
  <si>
    <t>Rekonštrukcia MK ulica Nová Osada č. p. 1376,1377</t>
  </si>
  <si>
    <t>STA</t>
  </si>
  <si>
    <t>1</t>
  </si>
  <si>
    <t>{990ff89c-2756-4325-a6cc-2af7b81ec847}</t>
  </si>
  <si>
    <t>/</t>
  </si>
  <si>
    <t>1.</t>
  </si>
  <si>
    <t>Stavebná časť</t>
  </si>
  <si>
    <t>Časť</t>
  </si>
  <si>
    <t>2</t>
  </si>
  <si>
    <t>{5023d9e9-97de-4c4c-a478-1bdc32d5e54d}</t>
  </si>
  <si>
    <t>KRYCÍ LIST ROZPOČTU</t>
  </si>
  <si>
    <t>Objekt:</t>
  </si>
  <si>
    <t>SO - 01 - Rekonštrukcia MK ulica Nová Osada č. p. 1376,1377</t>
  </si>
  <si>
    <t>Časť:</t>
  </si>
  <si>
    <t>1. - Stavebná časť</t>
  </si>
  <si>
    <t>REKAPITULÁCIA ROZPOČTU</t>
  </si>
  <si>
    <t>Kód dielu - Popis</t>
  </si>
  <si>
    <t>Cena celkom [EUR]</t>
  </si>
  <si>
    <t>Náklady z rozpočtu</t>
  </si>
  <si>
    <t>-1</t>
  </si>
  <si>
    <t>D1 - PRÁCE A DODÁVKY HSV</t>
  </si>
  <si>
    <t xml:space="preserve">    4 - Vodorovné konštrukcie</t>
  </si>
  <si>
    <t xml:space="preserve">    5 - Komunikácie</t>
  </si>
  <si>
    <t xml:space="preserve">    8 - Rúrové vedenie</t>
  </si>
  <si>
    <t>M - Práce a dodávky M</t>
  </si>
  <si>
    <t xml:space="preserve">    23-M - Montáže potrubia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</si>
  <si>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</si>
  <si>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</si>
  <si>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</si>
  <si>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</si>
  <si>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</si>
  <si>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</si>
  <si>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</si>
  <si>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</si>
  <si>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</si>
  <si>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</si>
  <si>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</si>
  <si>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</si>
  <si>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</si>
  <si>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</si>
  <si>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</si>
  <si>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4</t>
  </si>
  <si>
    <t>Vodorovné konštrukcie</t>
  </si>
  <si>
    <t>K</t>
  </si>
  <si>
    <t>452112211</t>
  </si>
  <si>
    <t>Osadenie rámu pod kanálové mreže, výšky do 100 mm</t>
  </si>
  <si>
    <t>ks</t>
  </si>
  <si>
    <t>614902328</t>
  </si>
  <si>
    <t>5</t>
  </si>
  <si>
    <t>Komunikácie</t>
  </si>
  <si>
    <t>564211111</t>
  </si>
  <si>
    <t>Podklad alebo podsyp zo štrkopiesku s rozprestretím, vlhčením a zhutnením, po zhutnení hr. 50 mm</t>
  </si>
  <si>
    <t>m2</t>
  </si>
  <si>
    <t>1902171034</t>
  </si>
  <si>
    <t>3</t>
  </si>
  <si>
    <t>577161114</t>
  </si>
  <si>
    <t>Betón asfaltový II.tr. AC 11 O, pre obrusné vrstvy,  hr. 70 mm</t>
  </si>
  <si>
    <t>-372766595</t>
  </si>
  <si>
    <t>577171225</t>
  </si>
  <si>
    <t>Betón asfaltový II.tr. AC 22 P, pre podkladové vrstvy,  hr. 80 mm</t>
  </si>
  <si>
    <t>-467793193</t>
  </si>
  <si>
    <t>8</t>
  </si>
  <si>
    <t>Rúrové vedenie</t>
  </si>
  <si>
    <t>877360410</t>
  </si>
  <si>
    <t>Vyvýšenie kanalizačných šácht</t>
  </si>
  <si>
    <t>-2094322309</t>
  </si>
  <si>
    <t>6</t>
  </si>
  <si>
    <t>891217111</t>
  </si>
  <si>
    <t>Vyvýšenie vodovodného hydrantu podzemného</t>
  </si>
  <si>
    <t>-464963365</t>
  </si>
  <si>
    <t>M</t>
  </si>
  <si>
    <t>Práce a dodávky M</t>
  </si>
  <si>
    <t>23-M</t>
  </si>
  <si>
    <t>Montáže potrubia</t>
  </si>
  <si>
    <t>7</t>
  </si>
  <si>
    <t>230230291</t>
  </si>
  <si>
    <t xml:space="preserve">Vyvýšenie hlavného uzáveru vody </t>
  </si>
  <si>
    <t>64</t>
  </si>
  <si>
    <t>1213101655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</si>
</sst>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showZeros="0" topLeftCell="A15" workbookViewId="0">
      <selection activeCell="AF20" sqref="AF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2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97" t="s">
        <v>12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7"/>
      <c r="BE5" s="194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98" t="s">
        <v>15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7"/>
      <c r="BE6" s="195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5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/>
      <c r="AR8" s="17"/>
      <c r="BE8" s="195"/>
      <c r="BS8" s="14" t="s">
        <v>6</v>
      </c>
    </row>
    <row r="9" spans="1:74" s="1" customFormat="1" ht="14.45" customHeight="1">
      <c r="B9" s="17"/>
      <c r="AR9" s="17"/>
      <c r="BE9" s="195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23</v>
      </c>
      <c r="AR10" s="17"/>
      <c r="BE10" s="195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26</v>
      </c>
      <c r="AR11" s="17"/>
      <c r="BE11" s="195"/>
      <c r="BS11" s="14" t="s">
        <v>6</v>
      </c>
    </row>
    <row r="12" spans="1:74" s="1" customFormat="1" ht="6.95" customHeight="1">
      <c r="B12" s="17"/>
      <c r="AR12" s="17"/>
      <c r="BE12" s="195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22</v>
      </c>
      <c r="AN13" s="26" t="s">
        <v>28</v>
      </c>
      <c r="AR13" s="17"/>
      <c r="BE13" s="195"/>
      <c r="BS13" s="14" t="s">
        <v>6</v>
      </c>
    </row>
    <row r="14" spans="1:74" ht="12.75">
      <c r="B14" s="17"/>
      <c r="E14" s="199" t="s">
        <v>28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4" t="s">
        <v>25</v>
      </c>
      <c r="AN14" s="26" t="s">
        <v>28</v>
      </c>
      <c r="AR14" s="17"/>
      <c r="BE14" s="195"/>
      <c r="BS14" s="14" t="s">
        <v>6</v>
      </c>
    </row>
    <row r="15" spans="1:74" s="1" customFormat="1" ht="6.95" customHeight="1">
      <c r="B15" s="17"/>
      <c r="AR15" s="17"/>
      <c r="BE15" s="195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22</v>
      </c>
      <c r="AN16" s="22" t="s">
        <v>30</v>
      </c>
      <c r="AR16" s="17"/>
      <c r="BE16" s="195"/>
      <c r="BS16" s="14" t="s">
        <v>3</v>
      </c>
    </row>
    <row r="17" spans="1:71" s="1" customFormat="1" ht="18.399999999999999" customHeight="1">
      <c r="B17" s="17"/>
      <c r="E17" s="22"/>
      <c r="AK17" s="24" t="s">
        <v>25</v>
      </c>
      <c r="AN17" s="22" t="s">
        <v>31</v>
      </c>
      <c r="AR17" s="17"/>
      <c r="BE17" s="195"/>
      <c r="BS17" s="14" t="s">
        <v>32</v>
      </c>
    </row>
    <row r="18" spans="1:71" s="1" customFormat="1" ht="6.95" customHeight="1">
      <c r="B18" s="17"/>
      <c r="AR18" s="17"/>
      <c r="BE18" s="195"/>
      <c r="BS18" s="14" t="s">
        <v>33</v>
      </c>
    </row>
    <row r="19" spans="1:71" s="1" customFormat="1" ht="12" customHeight="1">
      <c r="B19" s="17"/>
      <c r="D19" s="24" t="s">
        <v>34</v>
      </c>
      <c r="AK19" s="24" t="s">
        <v>22</v>
      </c>
      <c r="AN19" s="22" t="s">
        <v>1</v>
      </c>
      <c r="AR19" s="17"/>
      <c r="BE19" s="195"/>
      <c r="BS19" s="14" t="s">
        <v>33</v>
      </c>
    </row>
    <row r="20" spans="1:71" s="1" customFormat="1" ht="18.399999999999999" customHeight="1">
      <c r="B20" s="17"/>
      <c r="E20" s="22" t="s">
        <v>19</v>
      </c>
      <c r="AK20" s="24" t="s">
        <v>25</v>
      </c>
      <c r="AN20" s="22" t="s">
        <v>1</v>
      </c>
      <c r="AR20" s="17"/>
      <c r="BE20" s="195"/>
      <c r="BS20" s="14" t="s">
        <v>32</v>
      </c>
    </row>
    <row r="21" spans="1:71" s="1" customFormat="1" ht="6.95" customHeight="1">
      <c r="B21" s="17"/>
      <c r="AR21" s="17"/>
      <c r="BE21" s="195"/>
    </row>
    <row r="22" spans="1:71" s="1" customFormat="1" ht="12" customHeight="1">
      <c r="B22" s="17"/>
      <c r="D22" s="24" t="s">
        <v>35</v>
      </c>
      <c r="AR22" s="17"/>
      <c r="BE22" s="195"/>
    </row>
    <row r="23" spans="1:71" s="1" customFormat="1" ht="16.5" customHeight="1">
      <c r="B23" s="17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7"/>
      <c r="BE23" s="195"/>
    </row>
    <row r="24" spans="1:71" s="1" customFormat="1" ht="6.95" customHeight="1">
      <c r="B24" s="17"/>
      <c r="AR24" s="17"/>
      <c r="BE24" s="19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5"/>
    </row>
    <row r="26" spans="1:71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2">
        <f>ROUND(AG94,2)</f>
        <v>0</v>
      </c>
      <c r="AL26" s="203"/>
      <c r="AM26" s="203"/>
      <c r="AN26" s="203"/>
      <c r="AO26" s="203"/>
      <c r="AP26" s="29"/>
      <c r="AQ26" s="29"/>
      <c r="AR26" s="30"/>
      <c r="BE26" s="19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4" t="s">
        <v>37</v>
      </c>
      <c r="M28" s="204"/>
      <c r="N28" s="204"/>
      <c r="O28" s="204"/>
      <c r="P28" s="204"/>
      <c r="Q28" s="29"/>
      <c r="R28" s="29"/>
      <c r="S28" s="29"/>
      <c r="T28" s="29"/>
      <c r="U28" s="29"/>
      <c r="V28" s="29"/>
      <c r="W28" s="204" t="s">
        <v>38</v>
      </c>
      <c r="X28" s="204"/>
      <c r="Y28" s="204"/>
      <c r="Z28" s="204"/>
      <c r="AA28" s="204"/>
      <c r="AB28" s="204"/>
      <c r="AC28" s="204"/>
      <c r="AD28" s="204"/>
      <c r="AE28" s="204"/>
      <c r="AF28" s="29"/>
      <c r="AG28" s="29"/>
      <c r="AH28" s="29"/>
      <c r="AI28" s="29"/>
      <c r="AJ28" s="29"/>
      <c r="AK28" s="204" t="s">
        <v>39</v>
      </c>
      <c r="AL28" s="204"/>
      <c r="AM28" s="204"/>
      <c r="AN28" s="204"/>
      <c r="AO28" s="204"/>
      <c r="AP28" s="29"/>
      <c r="AQ28" s="29"/>
      <c r="AR28" s="30"/>
      <c r="BE28" s="195"/>
    </row>
    <row r="29" spans="1:71" s="3" customFormat="1" ht="14.45" customHeight="1">
      <c r="B29" s="34"/>
      <c r="D29" s="24" t="s">
        <v>40</v>
      </c>
      <c r="F29" s="24" t="s">
        <v>41</v>
      </c>
      <c r="L29" s="189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4"/>
      <c r="BE29" s="196"/>
    </row>
    <row r="30" spans="1:71" s="3" customFormat="1" ht="14.45" customHeight="1">
      <c r="B30" s="34"/>
      <c r="F30" s="24" t="s">
        <v>42</v>
      </c>
      <c r="L30" s="189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4"/>
      <c r="BE30" s="196"/>
    </row>
    <row r="31" spans="1:71" s="3" customFormat="1" ht="14.45" hidden="1" customHeight="1">
      <c r="B31" s="34"/>
      <c r="F31" s="24" t="s">
        <v>43</v>
      </c>
      <c r="L31" s="189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4"/>
      <c r="BE31" s="196"/>
    </row>
    <row r="32" spans="1:71" s="3" customFormat="1" ht="14.45" hidden="1" customHeight="1">
      <c r="B32" s="34"/>
      <c r="F32" s="24" t="s">
        <v>44</v>
      </c>
      <c r="L32" s="189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4"/>
      <c r="BE32" s="196"/>
    </row>
    <row r="33" spans="1:57" s="3" customFormat="1" ht="14.45" hidden="1" customHeight="1">
      <c r="B33" s="34"/>
      <c r="F33" s="24" t="s">
        <v>45</v>
      </c>
      <c r="L33" s="189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4"/>
      <c r="BE33" s="19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5"/>
    </row>
    <row r="35" spans="1:57" s="2" customFormat="1" ht="25.9" customHeight="1">
      <c r="A35" s="29"/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190" t="s">
        <v>48</v>
      </c>
      <c r="Y35" s="191"/>
      <c r="Z35" s="191"/>
      <c r="AA35" s="191"/>
      <c r="AB35" s="191"/>
      <c r="AC35" s="37"/>
      <c r="AD35" s="37"/>
      <c r="AE35" s="37"/>
      <c r="AF35" s="37"/>
      <c r="AG35" s="37"/>
      <c r="AH35" s="37"/>
      <c r="AI35" s="37"/>
      <c r="AJ35" s="37"/>
      <c r="AK35" s="192">
        <f>SUM(AK26:AK33)</f>
        <v>0</v>
      </c>
      <c r="AL35" s="191"/>
      <c r="AM35" s="191"/>
      <c r="AN35" s="191"/>
      <c r="AO35" s="19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51</v>
      </c>
      <c r="AI60" s="32"/>
      <c r="AJ60" s="32"/>
      <c r="AK60" s="32"/>
      <c r="AL60" s="32"/>
      <c r="AM60" s="42" t="s">
        <v>52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51</v>
      </c>
      <c r="AI75" s="32"/>
      <c r="AJ75" s="32"/>
      <c r="AK75" s="32"/>
      <c r="AL75" s="32"/>
      <c r="AM75" s="42" t="s">
        <v>52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151</v>
      </c>
      <c r="AR84" s="48"/>
    </row>
    <row r="85" spans="1:91" s="5" customFormat="1" ht="36.950000000000003" customHeight="1">
      <c r="B85" s="49"/>
      <c r="C85" s="50" t="s">
        <v>14</v>
      </c>
      <c r="L85" s="178" t="str">
        <f>K6</f>
        <v>REKONŠTRUKCIA MIESTNYCH KOMUNIKÁCIÍ V OBCI BALOG NAD IPĽOM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0" t="str">
        <f>IF(AN8= "","",AN8)</f>
        <v/>
      </c>
      <c r="AN87" s="180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7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Obec Balog nad Ipľom, Hlavná 75, 991 11 Balog nad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81" t="str">
        <f>IF(E17="","",E17)</f>
        <v/>
      </c>
      <c r="AN89" s="182"/>
      <c r="AO89" s="182"/>
      <c r="AP89" s="182"/>
      <c r="AQ89" s="29"/>
      <c r="AR89" s="30"/>
      <c r="AS89" s="183" t="s">
        <v>56</v>
      </c>
      <c r="AT89" s="18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34</v>
      </c>
      <c r="AJ90" s="29"/>
      <c r="AK90" s="29"/>
      <c r="AL90" s="29"/>
      <c r="AM90" s="181" t="str">
        <f>IF(E20="","",E20)</f>
        <v xml:space="preserve"> </v>
      </c>
      <c r="AN90" s="182"/>
      <c r="AO90" s="182"/>
      <c r="AP90" s="182"/>
      <c r="AQ90" s="29"/>
      <c r="AR90" s="30"/>
      <c r="AS90" s="185"/>
      <c r="AT90" s="18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5"/>
      <c r="AT91" s="18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69" t="s">
        <v>57</v>
      </c>
      <c r="D92" s="170"/>
      <c r="E92" s="170"/>
      <c r="F92" s="170"/>
      <c r="G92" s="170"/>
      <c r="H92" s="57"/>
      <c r="I92" s="171" t="s">
        <v>58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59</v>
      </c>
      <c r="AH92" s="170"/>
      <c r="AI92" s="170"/>
      <c r="AJ92" s="170"/>
      <c r="AK92" s="170"/>
      <c r="AL92" s="170"/>
      <c r="AM92" s="170"/>
      <c r="AN92" s="171" t="s">
        <v>60</v>
      </c>
      <c r="AO92" s="170"/>
      <c r="AP92" s="173"/>
      <c r="AQ92" s="58" t="s">
        <v>61</v>
      </c>
      <c r="AR92" s="30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SUM(AG94,AT94)</f>
        <v>0</v>
      </c>
      <c r="AO94" s="168"/>
      <c r="AP94" s="168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 t="shared" ref="AZ94:BD95" si="0">ROUND(AZ95,2)</f>
        <v>0</v>
      </c>
      <c r="BA94" s="71">
        <f t="shared" si="0"/>
        <v>0</v>
      </c>
      <c r="BB94" s="71">
        <f t="shared" si="0"/>
        <v>0</v>
      </c>
      <c r="BC94" s="71">
        <f t="shared" si="0"/>
        <v>0</v>
      </c>
      <c r="BD94" s="73">
        <f t="shared" si="0"/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1" s="7" customFormat="1" ht="24.75" customHeight="1">
      <c r="B95" s="76"/>
      <c r="C95" s="77"/>
      <c r="D95" s="177" t="s">
        <v>80</v>
      </c>
      <c r="E95" s="177"/>
      <c r="F95" s="177"/>
      <c r="G95" s="177"/>
      <c r="H95" s="177"/>
      <c r="I95" s="78"/>
      <c r="J95" s="177" t="s">
        <v>81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6">
        <f>ROUND(AG96,2)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9" t="s">
        <v>82</v>
      </c>
      <c r="AR95" s="76"/>
      <c r="AS95" s="80">
        <f>ROUND(AS96,2)</f>
        <v>0</v>
      </c>
      <c r="AT95" s="81">
        <f>ROUND(SUM(AV95:AW95),2)</f>
        <v>0</v>
      </c>
      <c r="AU95" s="82">
        <f>ROUND(AU96,5)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 t="shared" si="0"/>
        <v>0</v>
      </c>
      <c r="BA95" s="81">
        <f t="shared" si="0"/>
        <v>0</v>
      </c>
      <c r="BB95" s="81">
        <f t="shared" si="0"/>
        <v>0</v>
      </c>
      <c r="BC95" s="81">
        <f t="shared" si="0"/>
        <v>0</v>
      </c>
      <c r="BD95" s="83">
        <f t="shared" si="0"/>
        <v>0</v>
      </c>
      <c r="BS95" s="84" t="s">
        <v>75</v>
      </c>
      <c r="BT95" s="84" t="s">
        <v>83</v>
      </c>
      <c r="BU95" s="84" t="s">
        <v>77</v>
      </c>
      <c r="BV95" s="84" t="s">
        <v>78</v>
      </c>
      <c r="BW95" s="84" t="s">
        <v>84</v>
      </c>
      <c r="BX95" s="84" t="s">
        <v>4</v>
      </c>
      <c r="CL95" s="84" t="s">
        <v>1</v>
      </c>
      <c r="CM95" s="84" t="s">
        <v>76</v>
      </c>
    </row>
    <row r="96" spans="1:91" s="4" customFormat="1" ht="16.5" customHeight="1">
      <c r="A96" s="85" t="s">
        <v>85</v>
      </c>
      <c r="B96" s="48"/>
      <c r="C96" s="10"/>
      <c r="D96" s="10"/>
      <c r="E96" s="166" t="s">
        <v>86</v>
      </c>
      <c r="F96" s="166"/>
      <c r="G96" s="166"/>
      <c r="H96" s="166"/>
      <c r="I96" s="166"/>
      <c r="J96" s="10"/>
      <c r="K96" s="166" t="s">
        <v>87</v>
      </c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4">
        <f>'1. - Stavebná časť'!J32</f>
        <v>0</v>
      </c>
      <c r="AH96" s="165"/>
      <c r="AI96" s="165"/>
      <c r="AJ96" s="165"/>
      <c r="AK96" s="165"/>
      <c r="AL96" s="165"/>
      <c r="AM96" s="165"/>
      <c r="AN96" s="164">
        <f>SUM(AG96,AT96)</f>
        <v>0</v>
      </c>
      <c r="AO96" s="165"/>
      <c r="AP96" s="165"/>
      <c r="AQ96" s="86" t="s">
        <v>88</v>
      </c>
      <c r="AR96" s="48"/>
      <c r="AS96" s="87">
        <v>0</v>
      </c>
      <c r="AT96" s="88">
        <f>ROUND(SUM(AV96:AW96),2)</f>
        <v>0</v>
      </c>
      <c r="AU96" s="89">
        <f>'1. - Stavebná časť'!P126</f>
        <v>0</v>
      </c>
      <c r="AV96" s="88">
        <f>'1. - Stavebná časť'!J35</f>
        <v>0</v>
      </c>
      <c r="AW96" s="88">
        <f>'1. - Stavebná časť'!J36</f>
        <v>0</v>
      </c>
      <c r="AX96" s="88">
        <f>'1. - Stavebná časť'!J37</f>
        <v>0</v>
      </c>
      <c r="AY96" s="88">
        <f>'1. - Stavebná časť'!J38</f>
        <v>0</v>
      </c>
      <c r="AZ96" s="88">
        <f>'1. - Stavebná časť'!F35</f>
        <v>0</v>
      </c>
      <c r="BA96" s="88">
        <f>'1. - Stavebná časť'!F36</f>
        <v>0</v>
      </c>
      <c r="BB96" s="88">
        <f>'1. - Stavebná časť'!F37</f>
        <v>0</v>
      </c>
      <c r="BC96" s="88">
        <f>'1. - Stavebná časť'!F38</f>
        <v>0</v>
      </c>
      <c r="BD96" s="90">
        <f>'1. - Stavebná časť'!F39</f>
        <v>0</v>
      </c>
      <c r="BT96" s="22" t="s">
        <v>89</v>
      </c>
      <c r="BV96" s="22" t="s">
        <v>78</v>
      </c>
      <c r="BW96" s="22" t="s">
        <v>90</v>
      </c>
      <c r="BX96" s="22" t="s">
        <v>84</v>
      </c>
      <c r="CL96" s="22" t="s">
        <v>1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6" location="'1. - Stavebná časť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showZeros="0" tabSelected="1" topLeftCell="A136" workbookViewId="0">
      <selection activeCell="F25" sqref="F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91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06" t="str">
        <f>'Rekapitulácia stavby'!K6</f>
        <v>REKONŠTRUKCIA MIESTNYCH KOMUNIKÁCIÍ V OBCI BALOG NAD IPĽOM</v>
      </c>
      <c r="F7" s="207"/>
      <c r="G7" s="207"/>
      <c r="H7" s="207"/>
      <c r="L7" s="17"/>
    </row>
    <row r="8" spans="1:46" s="1" customFormat="1" ht="12" customHeight="1">
      <c r="B8" s="17"/>
      <c r="D8" s="24" t="s">
        <v>92</v>
      </c>
      <c r="L8" s="17"/>
    </row>
    <row r="9" spans="1:46" s="2" customFormat="1" ht="16.5" customHeight="1">
      <c r="A9" s="29"/>
      <c r="B9" s="30"/>
      <c r="C9" s="29"/>
      <c r="D9" s="29"/>
      <c r="E9" s="206" t="s">
        <v>93</v>
      </c>
      <c r="F9" s="205"/>
      <c r="G9" s="205"/>
      <c r="H9" s="20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94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78" t="s">
        <v>95</v>
      </c>
      <c r="F11" s="205"/>
      <c r="G11" s="205"/>
      <c r="H11" s="205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>
        <f>'Rekapitulácia stavby'!AN8</f>
        <v>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21</v>
      </c>
      <c r="E16" s="29"/>
      <c r="F16" s="29"/>
      <c r="G16" s="29"/>
      <c r="H16" s="29"/>
      <c r="I16" s="24" t="s">
        <v>22</v>
      </c>
      <c r="J16" s="22" t="s">
        <v>23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26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8" t="str">
        <f>'Rekapitulácia stavby'!E14</f>
        <v>Vyplň údaj</v>
      </c>
      <c r="F20" s="197"/>
      <c r="G20" s="197"/>
      <c r="H20" s="197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22</v>
      </c>
      <c r="J22" s="22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/>
      <c r="F23" s="29"/>
      <c r="G23" s="29"/>
      <c r="H23" s="29"/>
      <c r="I23" s="24" t="s">
        <v>25</v>
      </c>
      <c r="J23" s="22" t="s">
        <v>31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22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2"/>
      <c r="B29" s="93"/>
      <c r="C29" s="92"/>
      <c r="D29" s="92"/>
      <c r="E29" s="201" t="s">
        <v>1</v>
      </c>
      <c r="F29" s="201"/>
      <c r="G29" s="201"/>
      <c r="H29" s="201"/>
      <c r="I29" s="92"/>
      <c r="J29" s="92"/>
      <c r="K29" s="92"/>
      <c r="L29" s="94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5" t="s">
        <v>36</v>
      </c>
      <c r="E32" s="29"/>
      <c r="F32" s="29"/>
      <c r="G32" s="29"/>
      <c r="H32" s="29"/>
      <c r="I32" s="29"/>
      <c r="J32" s="68">
        <f>ROUND(J126,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38</v>
      </c>
      <c r="G34" s="29"/>
      <c r="H34" s="29"/>
      <c r="I34" s="33" t="s">
        <v>37</v>
      </c>
      <c r="J34" s="33" t="s">
        <v>39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6" t="s">
        <v>40</v>
      </c>
      <c r="E35" s="24" t="s">
        <v>41</v>
      </c>
      <c r="F35" s="97">
        <f>ROUND((SUM(BE126:BE139)),  2)</f>
        <v>0</v>
      </c>
      <c r="G35" s="29"/>
      <c r="H35" s="29"/>
      <c r="I35" s="98">
        <v>0.2</v>
      </c>
      <c r="J35" s="97">
        <f>ROUND(((SUM(BE126:BE139))*I35),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42</v>
      </c>
      <c r="F36" s="97">
        <f>ROUND((SUM(BF126:BF139)),  2)</f>
        <v>0</v>
      </c>
      <c r="G36" s="29"/>
      <c r="H36" s="29"/>
      <c r="I36" s="98">
        <v>0.2</v>
      </c>
      <c r="J36" s="97">
        <f>ROUND(((SUM(BF126:BF139))*I36),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97">
        <f>ROUND((SUM(BG126:BG139)),  2)</f>
        <v>0</v>
      </c>
      <c r="G37" s="29"/>
      <c r="H37" s="29"/>
      <c r="I37" s="98">
        <v>0.2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44</v>
      </c>
      <c r="F38" s="97">
        <f>ROUND((SUM(BH126:BH139)),  2)</f>
        <v>0</v>
      </c>
      <c r="G38" s="29"/>
      <c r="H38" s="29"/>
      <c r="I38" s="98">
        <v>0.2</v>
      </c>
      <c r="J38" s="97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97">
        <f>ROUND((SUM(BI126:BI139)),  2)</f>
        <v>0</v>
      </c>
      <c r="G39" s="29"/>
      <c r="H39" s="29"/>
      <c r="I39" s="98">
        <v>0</v>
      </c>
      <c r="J39" s="97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99"/>
      <c r="D41" s="100" t="s">
        <v>46</v>
      </c>
      <c r="E41" s="57"/>
      <c r="F41" s="57"/>
      <c r="G41" s="101" t="s">
        <v>47</v>
      </c>
      <c r="H41" s="102" t="s">
        <v>48</v>
      </c>
      <c r="I41" s="57"/>
      <c r="J41" s="103">
        <f>SUM(J32:J39)</f>
        <v>0</v>
      </c>
      <c r="K41" s="104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5" t="s">
        <v>52</v>
      </c>
      <c r="G61" s="42" t="s">
        <v>51</v>
      </c>
      <c r="H61" s="32"/>
      <c r="I61" s="32"/>
      <c r="J61" s="106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5" t="s">
        <v>52</v>
      </c>
      <c r="G76" s="42" t="s">
        <v>51</v>
      </c>
      <c r="H76" s="32"/>
      <c r="I76" s="32"/>
      <c r="J76" s="106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06" t="str">
        <f>E7</f>
        <v>REKONŠTRUKCIA MIESTNYCH KOMUNIKÁCIÍ V OBCI BALOG NAD IPĽOM</v>
      </c>
      <c r="F85" s="207"/>
      <c r="G85" s="207"/>
      <c r="H85" s="20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92</v>
      </c>
      <c r="L86" s="17"/>
    </row>
    <row r="87" spans="1:31" s="2" customFormat="1" ht="16.5" customHeight="1">
      <c r="A87" s="29"/>
      <c r="B87" s="30"/>
      <c r="C87" s="29"/>
      <c r="D87" s="29"/>
      <c r="E87" s="206" t="s">
        <v>93</v>
      </c>
      <c r="F87" s="205"/>
      <c r="G87" s="205"/>
      <c r="H87" s="20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94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78" t="str">
        <f>E11</f>
        <v>1. - Stavebná časť</v>
      </c>
      <c r="F89" s="205"/>
      <c r="G89" s="205"/>
      <c r="H89" s="205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 xml:space="preserve"> </v>
      </c>
      <c r="G91" s="29"/>
      <c r="H91" s="29"/>
      <c r="I91" s="24" t="s">
        <v>20</v>
      </c>
      <c r="J91" s="52">
        <f>IF(J14="","",J14)</f>
        <v>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21</v>
      </c>
      <c r="D93" s="29"/>
      <c r="E93" s="29"/>
      <c r="F93" s="22" t="str">
        <f>E17</f>
        <v xml:space="preserve">Obec Balog nad Ipľom, Hlavná 75, 991 11 Balog nad </v>
      </c>
      <c r="G93" s="29"/>
      <c r="H93" s="29"/>
      <c r="I93" s="24" t="s">
        <v>29</v>
      </c>
      <c r="J93" s="27">
        <f>E23</f>
        <v>0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07" t="s">
        <v>97</v>
      </c>
      <c r="D96" s="99"/>
      <c r="E96" s="99"/>
      <c r="F96" s="99"/>
      <c r="G96" s="99"/>
      <c r="H96" s="99"/>
      <c r="I96" s="99"/>
      <c r="J96" s="108" t="s">
        <v>98</v>
      </c>
      <c r="K96" s="9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09" t="s">
        <v>99</v>
      </c>
      <c r="D98" s="29"/>
      <c r="E98" s="29"/>
      <c r="F98" s="29"/>
      <c r="G98" s="29"/>
      <c r="H98" s="29"/>
      <c r="I98" s="29"/>
      <c r="J98" s="68">
        <f>J126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100</v>
      </c>
    </row>
    <row r="99" spans="1:47" s="9" customFormat="1" ht="24.95" customHeight="1">
      <c r="B99" s="110"/>
      <c r="D99" s="111" t="s">
        <v>101</v>
      </c>
      <c r="E99" s="112"/>
      <c r="F99" s="112"/>
      <c r="G99" s="112"/>
      <c r="H99" s="112"/>
      <c r="I99" s="112"/>
      <c r="J99" s="113">
        <f>J127</f>
        <v>0</v>
      </c>
      <c r="L99" s="110"/>
    </row>
    <row r="100" spans="1:47" s="10" customFormat="1" ht="19.899999999999999" customHeight="1">
      <c r="B100" s="114"/>
      <c r="D100" s="115" t="s">
        <v>102</v>
      </c>
      <c r="E100" s="116"/>
      <c r="F100" s="116"/>
      <c r="G100" s="116"/>
      <c r="H100" s="116"/>
      <c r="I100" s="116"/>
      <c r="J100" s="117">
        <f>J128</f>
        <v>0</v>
      </c>
      <c r="L100" s="114"/>
    </row>
    <row r="101" spans="1:47" s="10" customFormat="1" ht="19.899999999999999" customHeight="1">
      <c r="B101" s="114"/>
      <c r="D101" s="115" t="s">
        <v>103</v>
      </c>
      <c r="E101" s="116"/>
      <c r="F101" s="116"/>
      <c r="G101" s="116"/>
      <c r="H101" s="116"/>
      <c r="I101" s="116"/>
      <c r="J101" s="117">
        <f>J130</f>
        <v>0</v>
      </c>
      <c r="L101" s="114"/>
    </row>
    <row r="102" spans="1:47" s="10" customFormat="1" ht="19.899999999999999" customHeight="1">
      <c r="B102" s="114"/>
      <c r="D102" s="115" t="s">
        <v>104</v>
      </c>
      <c r="E102" s="116"/>
      <c r="F102" s="116"/>
      <c r="G102" s="116"/>
      <c r="H102" s="116"/>
      <c r="I102" s="116"/>
      <c r="J102" s="117">
        <f>J134</f>
        <v>0</v>
      </c>
      <c r="L102" s="114"/>
    </row>
    <row r="103" spans="1:47" s="9" customFormat="1" ht="24.95" customHeight="1">
      <c r="B103" s="110"/>
      <c r="D103" s="111" t="s">
        <v>105</v>
      </c>
      <c r="E103" s="112"/>
      <c r="F103" s="112"/>
      <c r="G103" s="112"/>
      <c r="H103" s="112"/>
      <c r="I103" s="112"/>
      <c r="J103" s="113">
        <f>J137</f>
        <v>0</v>
      </c>
      <c r="L103" s="110"/>
    </row>
    <row r="104" spans="1:47" s="10" customFormat="1" ht="19.899999999999999" customHeight="1">
      <c r="B104" s="114"/>
      <c r="D104" s="115" t="s">
        <v>106</v>
      </c>
      <c r="E104" s="116"/>
      <c r="F104" s="116"/>
      <c r="G104" s="116"/>
      <c r="H104" s="116"/>
      <c r="I104" s="116"/>
      <c r="J104" s="117">
        <f>J138</f>
        <v>0</v>
      </c>
      <c r="L104" s="114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107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6.5" customHeight="1">
      <c r="A114" s="29"/>
      <c r="B114" s="30"/>
      <c r="C114" s="29"/>
      <c r="D114" s="29"/>
      <c r="E114" s="206" t="str">
        <f>E7</f>
        <v>REKONŠTRUKCIA MIESTNYCH KOMUNIKÁCIÍ V OBCI BALOG NAD IPĽOM</v>
      </c>
      <c r="F114" s="207"/>
      <c r="G114" s="207"/>
      <c r="H114" s="207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92</v>
      </c>
      <c r="L115" s="17"/>
    </row>
    <row r="116" spans="1:63" s="2" customFormat="1" ht="16.5" customHeight="1">
      <c r="A116" s="29"/>
      <c r="B116" s="30"/>
      <c r="C116" s="29"/>
      <c r="D116" s="29"/>
      <c r="E116" s="206" t="s">
        <v>93</v>
      </c>
      <c r="F116" s="205"/>
      <c r="G116" s="205"/>
      <c r="H116" s="205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94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78" t="str">
        <f>E11</f>
        <v>1. - Stavebná časť</v>
      </c>
      <c r="F118" s="205"/>
      <c r="G118" s="205"/>
      <c r="H118" s="205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F14</f>
        <v xml:space="preserve"> </v>
      </c>
      <c r="G120" s="29"/>
      <c r="H120" s="29"/>
      <c r="I120" s="24" t="s">
        <v>20</v>
      </c>
      <c r="J120" s="52">
        <f>IF(J14="","",J14)</f>
        <v>0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40.15" customHeight="1">
      <c r="A122" s="29"/>
      <c r="B122" s="30"/>
      <c r="C122" s="24" t="s">
        <v>21</v>
      </c>
      <c r="D122" s="29"/>
      <c r="E122" s="29"/>
      <c r="F122" s="22" t="str">
        <f>E17</f>
        <v xml:space="preserve">Obec Balog nad Ipľom, Hlavná 75, 991 11 Balog nad </v>
      </c>
      <c r="G122" s="29"/>
      <c r="H122" s="29"/>
      <c r="I122" s="24" t="s">
        <v>29</v>
      </c>
      <c r="J122" s="27">
        <f>E23</f>
        <v>0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IF(E20="","",E20)</f>
        <v>Vyplň údaj</v>
      </c>
      <c r="G123" s="29"/>
      <c r="H123" s="29"/>
      <c r="I123" s="24" t="s">
        <v>34</v>
      </c>
      <c r="J123" s="27" t="str">
        <f>E26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18"/>
      <c r="B125" s="119"/>
      <c r="C125" s="120" t="s">
        <v>108</v>
      </c>
      <c r="D125" s="121" t="s">
        <v>61</v>
      </c>
      <c r="E125" s="121" t="s">
        <v>57</v>
      </c>
      <c r="F125" s="121" t="s">
        <v>58</v>
      </c>
      <c r="G125" s="121" t="s">
        <v>109</v>
      </c>
      <c r="H125" s="121" t="s">
        <v>110</v>
      </c>
      <c r="I125" s="121" t="s">
        <v>111</v>
      </c>
      <c r="J125" s="122" t="s">
        <v>98</v>
      </c>
      <c r="K125" s="123" t="s">
        <v>112</v>
      </c>
      <c r="L125" s="124"/>
      <c r="M125" s="59" t="s">
        <v>1</v>
      </c>
      <c r="N125" s="60" t="s">
        <v>40</v>
      </c>
      <c r="O125" s="60" t="s">
        <v>113</v>
      </c>
      <c r="P125" s="60" t="s">
        <v>114</v>
      </c>
      <c r="Q125" s="60" t="s">
        <v>115</v>
      </c>
      <c r="R125" s="60" t="s">
        <v>116</v>
      </c>
      <c r="S125" s="60" t="s">
        <v>117</v>
      </c>
      <c r="T125" s="61" t="s">
        <v>118</v>
      </c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</row>
    <row r="126" spans="1:63" s="2" customFormat="1" ht="22.9" customHeight="1">
      <c r="A126" s="29"/>
      <c r="B126" s="30"/>
      <c r="C126" s="66" t="s">
        <v>99</v>
      </c>
      <c r="D126" s="29"/>
      <c r="E126" s="29"/>
      <c r="F126" s="29"/>
      <c r="G126" s="29"/>
      <c r="H126" s="29"/>
      <c r="I126" s="29"/>
      <c r="J126" s="125">
        <f>BK126</f>
        <v>0</v>
      </c>
      <c r="K126" s="29"/>
      <c r="L126" s="30"/>
      <c r="M126" s="62"/>
      <c r="N126" s="53"/>
      <c r="O126" s="63"/>
      <c r="P126" s="126">
        <f>P127+P137</f>
        <v>0</v>
      </c>
      <c r="Q126" s="63"/>
      <c r="R126" s="126">
        <f>R127+R137</f>
        <v>795.97704080000005</v>
      </c>
      <c r="S126" s="63"/>
      <c r="T126" s="127">
        <f>T127+T137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100</v>
      </c>
      <c r="BK126" s="128">
        <f>BK127+BK137</f>
        <v>0</v>
      </c>
    </row>
    <row r="127" spans="1:63" s="12" customFormat="1" ht="25.9" customHeight="1">
      <c r="B127" s="129"/>
      <c r="D127" s="130" t="s">
        <v>75</v>
      </c>
      <c r="E127" s="131" t="s">
        <v>119</v>
      </c>
      <c r="F127" s="131" t="s">
        <v>120</v>
      </c>
      <c r="I127" s="132"/>
      <c r="J127" s="133">
        <f>BK127</f>
        <v>0</v>
      </c>
      <c r="L127" s="129"/>
      <c r="M127" s="134"/>
      <c r="N127" s="135"/>
      <c r="O127" s="135"/>
      <c r="P127" s="136">
        <f>P128+P130+P134</f>
        <v>0</v>
      </c>
      <c r="Q127" s="135"/>
      <c r="R127" s="136">
        <f>R128+R130+R134</f>
        <v>795.97704080000005</v>
      </c>
      <c r="S127" s="135"/>
      <c r="T127" s="137">
        <f>T128+T130+T134</f>
        <v>0</v>
      </c>
      <c r="AR127" s="130" t="s">
        <v>83</v>
      </c>
      <c r="AT127" s="138" t="s">
        <v>75</v>
      </c>
      <c r="AU127" s="138" t="s">
        <v>76</v>
      </c>
      <c r="AY127" s="130" t="s">
        <v>121</v>
      </c>
      <c r="BK127" s="139">
        <f>BK128+BK130+BK134</f>
        <v>0</v>
      </c>
    </row>
    <row r="128" spans="1:63" s="12" customFormat="1" ht="22.9" customHeight="1">
      <c r="B128" s="129"/>
      <c r="D128" s="130" t="s">
        <v>75</v>
      </c>
      <c r="E128" s="140" t="s">
        <v>122</v>
      </c>
      <c r="F128" s="140" t="s">
        <v>123</v>
      </c>
      <c r="I128" s="132"/>
      <c r="J128" s="141">
        <f>BK128</f>
        <v>0</v>
      </c>
      <c r="L128" s="129"/>
      <c r="M128" s="134"/>
      <c r="N128" s="135"/>
      <c r="O128" s="135"/>
      <c r="P128" s="136">
        <f>P129</f>
        <v>0</v>
      </c>
      <c r="Q128" s="135"/>
      <c r="R128" s="136">
        <f>R129</f>
        <v>6.6000000000000003E-2</v>
      </c>
      <c r="S128" s="135"/>
      <c r="T128" s="137">
        <f>T129</f>
        <v>0</v>
      </c>
      <c r="AR128" s="130" t="s">
        <v>83</v>
      </c>
      <c r="AT128" s="138" t="s">
        <v>75</v>
      </c>
      <c r="AU128" s="138" t="s">
        <v>83</v>
      </c>
      <c r="AY128" s="130" t="s">
        <v>121</v>
      </c>
      <c r="BK128" s="139">
        <f>BK129</f>
        <v>0</v>
      </c>
    </row>
    <row r="129" spans="1:65" s="2" customFormat="1" ht="14.45" customHeight="1">
      <c r="A129" s="29"/>
      <c r="B129" s="142"/>
      <c r="C129" s="143" t="s">
        <v>83</v>
      </c>
      <c r="D129" s="143" t="s">
        <v>124</v>
      </c>
      <c r="E129" s="144" t="s">
        <v>125</v>
      </c>
      <c r="F129" s="145" t="s">
        <v>126</v>
      </c>
      <c r="G129" s="146" t="s">
        <v>127</v>
      </c>
      <c r="H129" s="147">
        <v>10</v>
      </c>
      <c r="I129" s="148"/>
      <c r="J129" s="147">
        <f>ROUND(I129*H129,3)</f>
        <v>0</v>
      </c>
      <c r="K129" s="149"/>
      <c r="L129" s="30"/>
      <c r="M129" s="150" t="s">
        <v>1</v>
      </c>
      <c r="N129" s="151" t="s">
        <v>42</v>
      </c>
      <c r="O129" s="55"/>
      <c r="P129" s="152">
        <f>O129*H129</f>
        <v>0</v>
      </c>
      <c r="Q129" s="152">
        <v>6.6E-3</v>
      </c>
      <c r="R129" s="152">
        <f>Q129*H129</f>
        <v>6.6000000000000003E-2</v>
      </c>
      <c r="S129" s="152">
        <v>0</v>
      </c>
      <c r="T129" s="153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122</v>
      </c>
      <c r="AT129" s="154" t="s">
        <v>124</v>
      </c>
      <c r="AU129" s="154" t="s">
        <v>89</v>
      </c>
      <c r="AY129" s="14" t="s">
        <v>121</v>
      </c>
      <c r="BE129" s="155">
        <f>IF(N129="základná",J129,0)</f>
        <v>0</v>
      </c>
      <c r="BF129" s="155">
        <f>IF(N129="znížená",J129,0)</f>
        <v>0</v>
      </c>
      <c r="BG129" s="155">
        <f>IF(N129="zákl. prenesená",J129,0)</f>
        <v>0</v>
      </c>
      <c r="BH129" s="155">
        <f>IF(N129="zníž. prenesená",J129,0)</f>
        <v>0</v>
      </c>
      <c r="BI129" s="155">
        <f>IF(N129="nulová",J129,0)</f>
        <v>0</v>
      </c>
      <c r="BJ129" s="14" t="s">
        <v>89</v>
      </c>
      <c r="BK129" s="156">
        <f>ROUND(I129*H129,3)</f>
        <v>0</v>
      </c>
      <c r="BL129" s="14" t="s">
        <v>122</v>
      </c>
      <c r="BM129" s="154" t="s">
        <v>128</v>
      </c>
    </row>
    <row r="130" spans="1:65" s="12" customFormat="1" ht="22.9" customHeight="1">
      <c r="B130" s="129"/>
      <c r="D130" s="130" t="s">
        <v>75</v>
      </c>
      <c r="E130" s="140" t="s">
        <v>129</v>
      </c>
      <c r="F130" s="140" t="s">
        <v>130</v>
      </c>
      <c r="I130" s="132"/>
      <c r="J130" s="141">
        <f>BK130</f>
        <v>0</v>
      </c>
      <c r="L130" s="129"/>
      <c r="M130" s="134"/>
      <c r="N130" s="135"/>
      <c r="O130" s="135"/>
      <c r="P130" s="136">
        <f>SUM(P131:P133)</f>
        <v>0</v>
      </c>
      <c r="Q130" s="135"/>
      <c r="R130" s="136">
        <f>SUM(R131:R133)</f>
        <v>795.86659080000004</v>
      </c>
      <c r="S130" s="135"/>
      <c r="T130" s="137">
        <f>SUM(T131:T133)</f>
        <v>0</v>
      </c>
      <c r="AR130" s="130" t="s">
        <v>83</v>
      </c>
      <c r="AT130" s="138" t="s">
        <v>75</v>
      </c>
      <c r="AU130" s="138" t="s">
        <v>83</v>
      </c>
      <c r="AY130" s="130" t="s">
        <v>121</v>
      </c>
      <c r="BK130" s="139">
        <f>SUM(BK131:BK133)</f>
        <v>0</v>
      </c>
    </row>
    <row r="131" spans="1:65" s="2" customFormat="1" ht="24.2" customHeight="1">
      <c r="A131" s="29"/>
      <c r="B131" s="142"/>
      <c r="C131" s="143" t="s">
        <v>89</v>
      </c>
      <c r="D131" s="143" t="s">
        <v>124</v>
      </c>
      <c r="E131" s="144" t="s">
        <v>131</v>
      </c>
      <c r="F131" s="145" t="s">
        <v>132</v>
      </c>
      <c r="G131" s="146" t="s">
        <v>133</v>
      </c>
      <c r="H131" s="147">
        <v>2072.94</v>
      </c>
      <c r="I131" s="148"/>
      <c r="J131" s="147">
        <f>ROUND(I131*H131,3)</f>
        <v>0</v>
      </c>
      <c r="K131" s="149"/>
      <c r="L131" s="30"/>
      <c r="M131" s="150" t="s">
        <v>1</v>
      </c>
      <c r="N131" s="151" t="s">
        <v>42</v>
      </c>
      <c r="O131" s="55"/>
      <c r="P131" s="152">
        <f>O131*H131</f>
        <v>0</v>
      </c>
      <c r="Q131" s="152">
        <v>0.1012</v>
      </c>
      <c r="R131" s="152">
        <f>Q131*H131</f>
        <v>209.78152800000001</v>
      </c>
      <c r="S131" s="152">
        <v>0</v>
      </c>
      <c r="T131" s="15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122</v>
      </c>
      <c r="AT131" s="154" t="s">
        <v>124</v>
      </c>
      <c r="AU131" s="154" t="s">
        <v>89</v>
      </c>
      <c r="AY131" s="14" t="s">
        <v>121</v>
      </c>
      <c r="BE131" s="155">
        <f>IF(N131="základná",J131,0)</f>
        <v>0</v>
      </c>
      <c r="BF131" s="155">
        <f>IF(N131="znížená",J131,0)</f>
        <v>0</v>
      </c>
      <c r="BG131" s="155">
        <f>IF(N131="zákl. prenesená",J131,0)</f>
        <v>0</v>
      </c>
      <c r="BH131" s="155">
        <f>IF(N131="zníž. prenesená",J131,0)</f>
        <v>0</v>
      </c>
      <c r="BI131" s="155">
        <f>IF(N131="nulová",J131,0)</f>
        <v>0</v>
      </c>
      <c r="BJ131" s="14" t="s">
        <v>89</v>
      </c>
      <c r="BK131" s="156">
        <f>ROUND(I131*H131,3)</f>
        <v>0</v>
      </c>
      <c r="BL131" s="14" t="s">
        <v>122</v>
      </c>
      <c r="BM131" s="154" t="s">
        <v>134</v>
      </c>
    </row>
    <row r="132" spans="1:65" s="2" customFormat="1" ht="24.2" customHeight="1">
      <c r="A132" s="29"/>
      <c r="B132" s="142"/>
      <c r="C132" s="143" t="s">
        <v>135</v>
      </c>
      <c r="D132" s="143" t="s">
        <v>124</v>
      </c>
      <c r="E132" s="144" t="s">
        <v>136</v>
      </c>
      <c r="F132" s="145" t="s">
        <v>137</v>
      </c>
      <c r="G132" s="146" t="s">
        <v>133</v>
      </c>
      <c r="H132" s="147">
        <v>2072.94</v>
      </c>
      <c r="I132" s="148"/>
      <c r="J132" s="147">
        <f>ROUND(I132*H132,3)</f>
        <v>0</v>
      </c>
      <c r="K132" s="149"/>
      <c r="L132" s="30"/>
      <c r="M132" s="150" t="s">
        <v>1</v>
      </c>
      <c r="N132" s="151" t="s">
        <v>42</v>
      </c>
      <c r="O132" s="55"/>
      <c r="P132" s="152">
        <f>O132*H132</f>
        <v>0</v>
      </c>
      <c r="Q132" s="152">
        <v>0.18151999999999999</v>
      </c>
      <c r="R132" s="152">
        <f>Q132*H132</f>
        <v>376.28006879999998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122</v>
      </c>
      <c r="AT132" s="154" t="s">
        <v>124</v>
      </c>
      <c r="AU132" s="154" t="s">
        <v>89</v>
      </c>
      <c r="AY132" s="14" t="s">
        <v>121</v>
      </c>
      <c r="BE132" s="155">
        <f>IF(N132="základná",J132,0)</f>
        <v>0</v>
      </c>
      <c r="BF132" s="155">
        <f>IF(N132="znížená",J132,0)</f>
        <v>0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4" t="s">
        <v>89</v>
      </c>
      <c r="BK132" s="156">
        <f>ROUND(I132*H132,3)</f>
        <v>0</v>
      </c>
      <c r="BL132" s="14" t="s">
        <v>122</v>
      </c>
      <c r="BM132" s="154" t="s">
        <v>138</v>
      </c>
    </row>
    <row r="133" spans="1:65" s="2" customFormat="1" ht="24.2" customHeight="1">
      <c r="A133" s="29"/>
      <c r="B133" s="142"/>
      <c r="C133" s="143" t="s">
        <v>122</v>
      </c>
      <c r="D133" s="143" t="s">
        <v>124</v>
      </c>
      <c r="E133" s="144" t="s">
        <v>139</v>
      </c>
      <c r="F133" s="145" t="s">
        <v>140</v>
      </c>
      <c r="G133" s="146" t="s">
        <v>133</v>
      </c>
      <c r="H133" s="147">
        <v>1022.94</v>
      </c>
      <c r="I133" s="148"/>
      <c r="J133" s="147">
        <f>ROUND(I133*H133,3)</f>
        <v>0</v>
      </c>
      <c r="K133" s="149"/>
      <c r="L133" s="30"/>
      <c r="M133" s="150" t="s">
        <v>1</v>
      </c>
      <c r="N133" s="151" t="s">
        <v>42</v>
      </c>
      <c r="O133" s="55"/>
      <c r="P133" s="152">
        <f>O133*H133</f>
        <v>0</v>
      </c>
      <c r="Q133" s="152">
        <v>0.2051</v>
      </c>
      <c r="R133" s="152">
        <f>Q133*H133</f>
        <v>209.80499400000002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122</v>
      </c>
      <c r="AT133" s="154" t="s">
        <v>124</v>
      </c>
      <c r="AU133" s="154" t="s">
        <v>89</v>
      </c>
      <c r="AY133" s="14" t="s">
        <v>121</v>
      </c>
      <c r="BE133" s="155">
        <f>IF(N133="základná",J133,0)</f>
        <v>0</v>
      </c>
      <c r="BF133" s="155">
        <f>IF(N133="znížená",J133,0)</f>
        <v>0</v>
      </c>
      <c r="BG133" s="155">
        <f>IF(N133="zákl. prenesená",J133,0)</f>
        <v>0</v>
      </c>
      <c r="BH133" s="155">
        <f>IF(N133="zníž. prenesená",J133,0)</f>
        <v>0</v>
      </c>
      <c r="BI133" s="155">
        <f>IF(N133="nulová",J133,0)</f>
        <v>0</v>
      </c>
      <c r="BJ133" s="14" t="s">
        <v>89</v>
      </c>
      <c r="BK133" s="156">
        <f>ROUND(I133*H133,3)</f>
        <v>0</v>
      </c>
      <c r="BL133" s="14" t="s">
        <v>122</v>
      </c>
      <c r="BM133" s="154" t="s">
        <v>141</v>
      </c>
    </row>
    <row r="134" spans="1:65" s="12" customFormat="1" ht="22.9" customHeight="1">
      <c r="B134" s="129"/>
      <c r="D134" s="130" t="s">
        <v>75</v>
      </c>
      <c r="E134" s="140" t="s">
        <v>142</v>
      </c>
      <c r="F134" s="140" t="s">
        <v>143</v>
      </c>
      <c r="I134" s="132"/>
      <c r="J134" s="141">
        <f>BK134</f>
        <v>0</v>
      </c>
      <c r="L134" s="129"/>
      <c r="M134" s="134"/>
      <c r="N134" s="135"/>
      <c r="O134" s="135"/>
      <c r="P134" s="136">
        <f>SUM(P135:P136)</f>
        <v>0</v>
      </c>
      <c r="Q134" s="135"/>
      <c r="R134" s="136">
        <f>SUM(R135:R136)</f>
        <v>4.4450000000000003E-2</v>
      </c>
      <c r="S134" s="135"/>
      <c r="T134" s="137">
        <f>SUM(T135:T136)</f>
        <v>0</v>
      </c>
      <c r="AR134" s="130" t="s">
        <v>83</v>
      </c>
      <c r="AT134" s="138" t="s">
        <v>75</v>
      </c>
      <c r="AU134" s="138" t="s">
        <v>83</v>
      </c>
      <c r="AY134" s="130" t="s">
        <v>121</v>
      </c>
      <c r="BK134" s="139">
        <f>SUM(BK135:BK136)</f>
        <v>0</v>
      </c>
    </row>
    <row r="135" spans="1:65" s="2" customFormat="1" ht="14.45" customHeight="1">
      <c r="A135" s="29"/>
      <c r="B135" s="142"/>
      <c r="C135" s="143" t="s">
        <v>129</v>
      </c>
      <c r="D135" s="143" t="s">
        <v>124</v>
      </c>
      <c r="E135" s="144" t="s">
        <v>144</v>
      </c>
      <c r="F135" s="145" t="s">
        <v>145</v>
      </c>
      <c r="G135" s="146" t="s">
        <v>127</v>
      </c>
      <c r="H135" s="147">
        <v>21</v>
      </c>
      <c r="I135" s="148"/>
      <c r="J135" s="147">
        <f>ROUND(I135*H135,3)</f>
        <v>0</v>
      </c>
      <c r="K135" s="149"/>
      <c r="L135" s="30"/>
      <c r="M135" s="150" t="s">
        <v>1</v>
      </c>
      <c r="N135" s="151" t="s">
        <v>42</v>
      </c>
      <c r="O135" s="55"/>
      <c r="P135" s="152">
        <f>O135*H135</f>
        <v>0</v>
      </c>
      <c r="Q135" s="152">
        <v>2.0999999999999999E-3</v>
      </c>
      <c r="R135" s="152">
        <f>Q135*H135</f>
        <v>4.41E-2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122</v>
      </c>
      <c r="AT135" s="154" t="s">
        <v>124</v>
      </c>
      <c r="AU135" s="154" t="s">
        <v>89</v>
      </c>
      <c r="AY135" s="14" t="s">
        <v>121</v>
      </c>
      <c r="BE135" s="155">
        <f>IF(N135="základná",J135,0)</f>
        <v>0</v>
      </c>
      <c r="BF135" s="155">
        <f>IF(N135="znížená",J135,0)</f>
        <v>0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14" t="s">
        <v>89</v>
      </c>
      <c r="BK135" s="156">
        <f>ROUND(I135*H135,3)</f>
        <v>0</v>
      </c>
      <c r="BL135" s="14" t="s">
        <v>122</v>
      </c>
      <c r="BM135" s="154" t="s">
        <v>146</v>
      </c>
    </row>
    <row r="136" spans="1:65" s="2" customFormat="1" ht="14.45" customHeight="1">
      <c r="A136" s="29"/>
      <c r="B136" s="142"/>
      <c r="C136" s="143" t="s">
        <v>147</v>
      </c>
      <c r="D136" s="143" t="s">
        <v>124</v>
      </c>
      <c r="E136" s="144" t="s">
        <v>148</v>
      </c>
      <c r="F136" s="145" t="s">
        <v>149</v>
      </c>
      <c r="G136" s="146" t="s">
        <v>127</v>
      </c>
      <c r="H136" s="147">
        <v>1</v>
      </c>
      <c r="I136" s="148"/>
      <c r="J136" s="147">
        <f>ROUND(I136*H136,3)</f>
        <v>0</v>
      </c>
      <c r="K136" s="149"/>
      <c r="L136" s="30"/>
      <c r="M136" s="150" t="s">
        <v>1</v>
      </c>
      <c r="N136" s="151" t="s">
        <v>42</v>
      </c>
      <c r="O136" s="55"/>
      <c r="P136" s="152">
        <f>O136*H136</f>
        <v>0</v>
      </c>
      <c r="Q136" s="152">
        <v>3.5E-4</v>
      </c>
      <c r="R136" s="152">
        <f>Q136*H136</f>
        <v>3.5E-4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122</v>
      </c>
      <c r="AT136" s="154" t="s">
        <v>124</v>
      </c>
      <c r="AU136" s="154" t="s">
        <v>89</v>
      </c>
      <c r="AY136" s="14" t="s">
        <v>121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4" t="s">
        <v>89</v>
      </c>
      <c r="BK136" s="156">
        <f>ROUND(I136*H136,3)</f>
        <v>0</v>
      </c>
      <c r="BL136" s="14" t="s">
        <v>122</v>
      </c>
      <c r="BM136" s="154" t="s">
        <v>150</v>
      </c>
    </row>
    <row r="137" spans="1:65" s="12" customFormat="1" ht="25.9" customHeight="1">
      <c r="B137" s="129"/>
      <c r="D137" s="130" t="s">
        <v>75</v>
      </c>
      <c r="E137" s="131" t="s">
        <v>151</v>
      </c>
      <c r="F137" s="131" t="s">
        <v>152</v>
      </c>
      <c r="I137" s="132"/>
      <c r="J137" s="133">
        <f>BK137</f>
        <v>0</v>
      </c>
      <c r="L137" s="129"/>
      <c r="M137" s="134"/>
      <c r="N137" s="135"/>
      <c r="O137" s="135"/>
      <c r="P137" s="136">
        <f>P138</f>
        <v>0</v>
      </c>
      <c r="Q137" s="135"/>
      <c r="R137" s="136">
        <f>R138</f>
        <v>0</v>
      </c>
      <c r="S137" s="135"/>
      <c r="T137" s="137">
        <f>T138</f>
        <v>0</v>
      </c>
      <c r="AR137" s="130" t="s">
        <v>135</v>
      </c>
      <c r="AT137" s="138" t="s">
        <v>75</v>
      </c>
      <c r="AU137" s="138" t="s">
        <v>76</v>
      </c>
      <c r="AY137" s="130" t="s">
        <v>121</v>
      </c>
      <c r="BK137" s="139">
        <f>BK138</f>
        <v>0</v>
      </c>
    </row>
    <row r="138" spans="1:65" s="12" customFormat="1" ht="22.9" customHeight="1">
      <c r="B138" s="129"/>
      <c r="D138" s="130" t="s">
        <v>75</v>
      </c>
      <c r="E138" s="140" t="s">
        <v>153</v>
      </c>
      <c r="F138" s="140" t="s">
        <v>154</v>
      </c>
      <c r="I138" s="132"/>
      <c r="J138" s="141">
        <f>BK138</f>
        <v>0</v>
      </c>
      <c r="L138" s="129"/>
      <c r="M138" s="134"/>
      <c r="N138" s="135"/>
      <c r="O138" s="135"/>
      <c r="P138" s="136">
        <f>P139</f>
        <v>0</v>
      </c>
      <c r="Q138" s="135"/>
      <c r="R138" s="136">
        <f>R139</f>
        <v>0</v>
      </c>
      <c r="S138" s="135"/>
      <c r="T138" s="137">
        <f>T139</f>
        <v>0</v>
      </c>
      <c r="AR138" s="130" t="s">
        <v>135</v>
      </c>
      <c r="AT138" s="138" t="s">
        <v>75</v>
      </c>
      <c r="AU138" s="138" t="s">
        <v>83</v>
      </c>
      <c r="AY138" s="130" t="s">
        <v>121</v>
      </c>
      <c r="BK138" s="139">
        <f>BK139</f>
        <v>0</v>
      </c>
    </row>
    <row r="139" spans="1:65" s="2" customFormat="1" ht="14.45" customHeight="1">
      <c r="A139" s="29"/>
      <c r="B139" s="142"/>
      <c r="C139" s="143" t="s">
        <v>155</v>
      </c>
      <c r="D139" s="143" t="s">
        <v>124</v>
      </c>
      <c r="E139" s="144" t="s">
        <v>156</v>
      </c>
      <c r="F139" s="145" t="s">
        <v>157</v>
      </c>
      <c r="G139" s="146" t="s">
        <v>127</v>
      </c>
      <c r="H139" s="147">
        <v>10</v>
      </c>
      <c r="I139" s="148"/>
      <c r="J139" s="147">
        <f>ROUND(I139*H139,3)</f>
        <v>0</v>
      </c>
      <c r="K139" s="149"/>
      <c r="L139" s="30"/>
      <c r="M139" s="157" t="s">
        <v>1</v>
      </c>
      <c r="N139" s="158" t="s">
        <v>42</v>
      </c>
      <c r="O139" s="159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158</v>
      </c>
      <c r="AT139" s="154" t="s">
        <v>124</v>
      </c>
      <c r="AU139" s="154" t="s">
        <v>89</v>
      </c>
      <c r="AY139" s="14" t="s">
        <v>121</v>
      </c>
      <c r="BE139" s="155">
        <f>IF(N139="základná",J139,0)</f>
        <v>0</v>
      </c>
      <c r="BF139" s="155">
        <f>IF(N139="znížená",J139,0)</f>
        <v>0</v>
      </c>
      <c r="BG139" s="155">
        <f>IF(N139="zákl. prenesená",J139,0)</f>
        <v>0</v>
      </c>
      <c r="BH139" s="155">
        <f>IF(N139="zníž. prenesená",J139,0)</f>
        <v>0</v>
      </c>
      <c r="BI139" s="155">
        <f>IF(N139="nulová",J139,0)</f>
        <v>0</v>
      </c>
      <c r="BJ139" s="14" t="s">
        <v>89</v>
      </c>
      <c r="BK139" s="156">
        <f>ROUND(I139*H139,3)</f>
        <v>0</v>
      </c>
      <c r="BL139" s="14" t="s">
        <v>158</v>
      </c>
      <c r="BM139" s="154" t="s">
        <v>159</v>
      </c>
    </row>
    <row r="140" spans="1:65" s="2" customFormat="1" ht="6.95" customHeight="1">
      <c r="A140" s="29"/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30"/>
      <c r="M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</sheetData>
  <autoFilter ref="C125:K13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1. - Stavebná časť</vt:lpstr>
      <vt:lpstr>'1. - Stavebná časť'!Názvy_tlače</vt:lpstr>
      <vt:lpstr>'Rekapitulácia stavby'!Názvy_tlače</vt:lpstr>
      <vt:lpstr>'1. - Stavebná časť'!Oblasť_tlače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DESKTOP-610R0GA\Abi</dc:creator>
  <cp:lastModifiedBy>katarina</cp:lastModifiedBy>
  <dcterms:created xsi:type="dcterms:W3CDTF">2020-10-05T07:22:14Z</dcterms:created>
  <dcterms:modified xsi:type="dcterms:W3CDTF">2020-10-06T10:34:59Z</dcterms:modified>
</cp:coreProperties>
</file>